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b37e5a81717426/Documents/Breaking the Model/Spreadsheets/"/>
    </mc:Choice>
  </mc:AlternateContent>
  <bookViews>
    <workbookView xWindow="0" yWindow="0" windowWidth="20493" windowHeight="7453"/>
  </bookViews>
  <sheets>
    <sheet name="Sheet1" sheetId="1" r:id="rId1"/>
    <sheet name="Sheet1old2" sheetId="2" state="hidden" r:id="rId2"/>
    <sheet name="Sheet1old3" sheetId="3" state="hidden" r:id="rId3"/>
    <sheet name="Sheet2" sheetId="4" r:id="rId4"/>
    <sheet name="Sheet2old2" sheetId="5" state="hidden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 a="1"/>
  <c r="E5" i="5" s="1"/>
  <c r="G42" i="5" a="1"/>
  <c r="G42" i="5" s="1"/>
  <c r="G40" i="5" a="1"/>
  <c r="G40" i="5" s="1"/>
  <c r="G20" i="5" a="1"/>
  <c r="G20" i="5" s="1"/>
  <c r="G35" i="5"/>
  <c r="G36" i="5" a="1"/>
  <c r="G36" i="5" s="1"/>
  <c r="G37" i="5"/>
  <c r="G15" i="4" a="1"/>
  <c r="G15" i="4" s="1"/>
  <c r="G14" i="4" a="1"/>
  <c r="G14" i="4" s="1"/>
  <c r="G13" i="4" a="1"/>
  <c r="G13" i="4" s="1"/>
  <c r="G12" i="4" a="1"/>
  <c r="G12" i="4" s="1"/>
  <c r="G11" i="4" a="1"/>
  <c r="G11" i="4" s="1"/>
  <c r="G10" i="4"/>
  <c r="H20" i="5"/>
  <c r="E17" i="5" l="1"/>
  <c r="E9" i="5"/>
  <c r="E12" i="5"/>
  <c r="E4" i="5"/>
  <c r="E11" i="5"/>
  <c r="E3" i="5"/>
  <c r="G5" i="5" s="1"/>
  <c r="E10" i="5"/>
  <c r="E16" i="5"/>
  <c r="E8" i="5"/>
  <c r="E15" i="5"/>
  <c r="E7" i="5"/>
  <c r="E14" i="5"/>
  <c r="E6" i="5"/>
  <c r="E13" i="5"/>
  <c r="F3" i="1" a="1"/>
  <c r="F3" i="1" s="1"/>
  <c r="G6" i="4" a="1"/>
  <c r="G6" i="4" s="1"/>
  <c r="G7" i="4"/>
  <c r="H7" i="4"/>
  <c r="H12" i="4"/>
  <c r="H11" i="4"/>
  <c r="D14" i="1"/>
  <c r="H14" i="4"/>
  <c r="H10" i="4"/>
  <c r="H5" i="4"/>
  <c r="H13" i="4"/>
  <c r="D13" i="1"/>
  <c r="H15" i="4"/>
  <c r="D12" i="1"/>
  <c r="D11" i="1"/>
  <c r="H6" i="4"/>
  <c r="H4" i="4"/>
  <c r="H5" i="1" l="1"/>
  <c r="J3" i="1"/>
  <c r="H4" i="1"/>
  <c r="J5" i="1"/>
  <c r="F4" i="1"/>
  <c r="H6" i="1"/>
  <c r="G3" i="1"/>
  <c r="F6" i="1"/>
  <c r="G4" i="1"/>
  <c r="I5" i="1"/>
  <c r="J6" i="1"/>
  <c r="G5" i="1"/>
  <c r="I3" i="1"/>
  <c r="I6" i="1"/>
  <c r="F5" i="1"/>
  <c r="H3" i="1"/>
  <c r="J4" i="1"/>
  <c r="G6" i="1"/>
  <c r="I4" i="1"/>
  <c r="D10" i="1"/>
  <c r="H33" i="5"/>
  <c r="G27" i="5" l="1"/>
  <c r="G26" i="5" a="1"/>
  <c r="G26" i="5" s="1"/>
  <c r="G30" i="5"/>
  <c r="G29" i="5"/>
  <c r="G28" i="5"/>
  <c r="G3" i="4"/>
  <c r="H28" i="5"/>
  <c r="H35" i="5"/>
  <c r="H37" i="5"/>
  <c r="H30" i="5"/>
  <c r="G4" i="5"/>
  <c r="E2" i="5"/>
  <c r="H36" i="5"/>
  <c r="H3" i="4"/>
  <c r="H27" i="5"/>
  <c r="H42" i="5"/>
  <c r="H40" i="5"/>
  <c r="H29" i="5"/>
  <c r="H26" i="5"/>
  <c r="G4" i="4" l="1"/>
  <c r="G5" i="4"/>
  <c r="H8" i="4"/>
  <c r="G3" i="3" l="1" a="1"/>
  <c r="G3" i="3" s="1"/>
  <c r="C14" i="3" a="1"/>
  <c r="C14" i="3" s="1"/>
  <c r="C13" i="3" a="1"/>
  <c r="C13" i="3" s="1"/>
  <c r="C12" i="3"/>
  <c r="C12" i="3" a="1"/>
  <c r="C11" i="3" a="1"/>
  <c r="C11" i="3" s="1"/>
  <c r="C10" i="3"/>
  <c r="C10" i="3" a="1"/>
  <c r="K3" i="2"/>
  <c r="J8" i="2"/>
  <c r="G8" i="2" a="1"/>
  <c r="G8" i="2" s="1"/>
  <c r="G3" i="2" a="1"/>
  <c r="G3" i="2" s="1"/>
  <c r="C14" i="2" a="1"/>
  <c r="C14" i="2" s="1"/>
  <c r="C13" i="2" a="1"/>
  <c r="C13" i="2" s="1"/>
  <c r="C12" i="2" a="1"/>
  <c r="C12" i="2" s="1"/>
  <c r="C11" i="2" a="1"/>
  <c r="C11" i="2" s="1"/>
  <c r="C10" i="2" a="1"/>
  <c r="C10" i="2" s="1"/>
  <c r="D13" i="3"/>
  <c r="D10" i="3"/>
  <c r="G2" i="3"/>
  <c r="L13" i="2"/>
  <c r="J7" i="2"/>
  <c r="D12" i="2"/>
  <c r="F2" i="1"/>
  <c r="D14" i="3"/>
  <c r="D10" i="2"/>
  <c r="D11" i="2"/>
  <c r="D11" i="3"/>
  <c r="D12" i="3"/>
  <c r="G2" i="2"/>
  <c r="G7" i="2"/>
  <c r="K2" i="2"/>
  <c r="D14" i="2"/>
  <c r="D13" i="2"/>
  <c r="K2" i="3"/>
  <c r="G5" i="3" l="1"/>
  <c r="K3" i="3" s="1"/>
  <c r="G6" i="3"/>
  <c r="G4" i="3"/>
  <c r="L14" i="2"/>
  <c r="G11" i="2"/>
  <c r="G10" i="2"/>
  <c r="G9" i="2"/>
  <c r="G5" i="2"/>
  <c r="G6" i="2"/>
  <c r="G4" i="2"/>
  <c r="C10" i="1" a="1"/>
  <c r="C10" i="1" s="1"/>
  <c r="C12" i="1" l="1" a="1"/>
  <c r="C12" i="1" s="1"/>
  <c r="C14" i="1" a="1"/>
  <c r="C14" i="1" s="1"/>
  <c r="C11" i="1" a="1"/>
  <c r="C11" i="1" s="1"/>
  <c r="C13" i="1" a="1"/>
  <c r="C13" i="1" s="1"/>
</calcChain>
</file>

<file path=xl/sharedStrings.xml><?xml version="1.0" encoding="utf-8"?>
<sst xmlns="http://schemas.openxmlformats.org/spreadsheetml/2006/main" count="183" uniqueCount="57">
  <si>
    <t>Agent</t>
  </si>
  <si>
    <t>Rob</t>
  </si>
  <si>
    <t>Kathy</t>
  </si>
  <si>
    <t>Sheryl</t>
  </si>
  <si>
    <t>David</t>
  </si>
  <si>
    <t>Units</t>
  </si>
  <si>
    <t>Price</t>
  </si>
  <si>
    <t>Hair</t>
  </si>
  <si>
    <t>Long</t>
  </si>
  <si>
    <t>Short</t>
  </si>
  <si>
    <t>Formula</t>
  </si>
  <si>
    <t>Total sales</t>
  </si>
  <si>
    <t>Calculation</t>
  </si>
  <si>
    <t>Result</t>
  </si>
  <si>
    <t>Total sales, long hair</t>
  </si>
  <si>
    <t>Sales agents, long hair</t>
  </si>
  <si>
    <t>Avg price, long hair</t>
  </si>
  <si>
    <t>Units sold, long hair</t>
  </si>
  <si>
    <t>Data Table</t>
  </si>
  <si>
    <t>Array formulas assigned to a single cell</t>
  </si>
  <si>
    <t>Array formula assigned to a range (F3:J6)</t>
  </si>
  <si>
    <t>|</t>
  </si>
  <si>
    <t>-------</t>
  </si>
  <si>
    <t>--------------</t>
  </si>
  <si>
    <t>&lt;------------</t>
  </si>
  <si>
    <t>------------&gt;</t>
  </si>
  <si>
    <t>V</t>
  </si>
  <si>
    <r>
      <t>------|</t>
    </r>
    <r>
      <rPr>
        <b/>
        <sz val="11"/>
        <color theme="0"/>
        <rFont val="Calibri"/>
        <family val="2"/>
        <scheme val="minor"/>
      </rPr>
      <t>------</t>
    </r>
  </si>
  <si>
    <t>O</t>
  </si>
  <si>
    <t>average profit margin</t>
  </si>
  <si>
    <t>N</t>
  </si>
  <si>
    <t>M</t>
  </si>
  <si>
    <t>average expenses</t>
  </si>
  <si>
    <t>L</t>
  </si>
  <si>
    <t>K</t>
  </si>
  <si>
    <t>average revenue</t>
  </si>
  <si>
    <t>J</t>
  </si>
  <si>
    <t>I</t>
  </si>
  <si>
    <t>number of companies</t>
  </si>
  <si>
    <t>H</t>
  </si>
  <si>
    <t>revenue threshold</t>
  </si>
  <si>
    <t>G</t>
  </si>
  <si>
    <t>F</t>
  </si>
  <si>
    <t>E</t>
  </si>
  <si>
    <t>D</t>
  </si>
  <si>
    <t>C</t>
  </si>
  <si>
    <t>B</t>
  </si>
  <si>
    <t>A</t>
  </si>
  <si>
    <t>Expenses</t>
  </si>
  <si>
    <t>Revenue</t>
  </si>
  <si>
    <t>Company</t>
  </si>
  <si>
    <t>All companies</t>
  </si>
  <si>
    <t>Top decile</t>
  </si>
  <si>
    <t>n-weighted</t>
  </si>
  <si>
    <t>revenue-weighted</t>
  </si>
  <si>
    <t>rev-wt'd</t>
  </si>
  <si>
    <t>n-wt'd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</si>
</sst>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98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2" xfId="0" applyFont="1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5" xfId="0" applyFont="1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7" xfId="0" applyFont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quotePrefix="1" applyFont="1"/>
    <xf numFmtId="3" fontId="0" fillId="0" borderId="1" xfId="0" applyNumberFormat="1" applyBorder="1" applyAlignment="1">
      <alignment horizontal="right"/>
    </xf>
    <xf numFmtId="0" fontId="5" fillId="0" borderId="0" xfId="0" quotePrefix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quotePrefix="1" applyFont="1" applyBorder="1"/>
    <xf numFmtId="0" fontId="0" fillId="0" borderId="12" xfId="0" applyBorder="1"/>
    <xf numFmtId="0" fontId="5" fillId="0" borderId="0" xfId="0" quotePrefix="1" applyFont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5" fillId="0" borderId="0" xfId="0" quotePrefix="1" applyFont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10" fontId="9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0" fontId="0" fillId="0" borderId="1" xfId="1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 wrapText="1"/>
    </xf>
    <xf numFmtId="3" fontId="0" fillId="0" borderId="10" xfId="0" applyNumberFormat="1" applyFill="1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10" fontId="0" fillId="0" borderId="10" xfId="1" applyNumberFormat="1" applyFont="1" applyFill="1" applyBorder="1" applyAlignment="1">
      <alignment horizontal="right" vertical="center"/>
    </xf>
    <xf numFmtId="10" fontId="0" fillId="0" borderId="12" xfId="1" applyNumberFormat="1" applyFont="1" applyFill="1" applyBorder="1" applyAlignment="1">
      <alignment horizontal="right" vertical="center"/>
    </xf>
    <xf numFmtId="3" fontId="0" fillId="0" borderId="10" xfId="1" applyNumberFormat="1" applyFont="1" applyFill="1" applyBorder="1" applyAlignment="1">
      <alignment horizontal="right"/>
    </xf>
    <xf numFmtId="3" fontId="0" fillId="0" borderId="11" xfId="1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0" fillId="0" borderId="1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/>
  </sheetViews>
  <sheetFormatPr defaultRowHeight="14.35" x14ac:dyDescent="0.5"/>
  <sheetData>
    <row r="1" spans="1:14" x14ac:dyDescent="0.5">
      <c r="A1" s="6" t="s">
        <v>18</v>
      </c>
      <c r="F1" s="6" t="s">
        <v>20</v>
      </c>
    </row>
    <row r="2" spans="1:14" x14ac:dyDescent="0.5">
      <c r="A2" s="1" t="s">
        <v>0</v>
      </c>
      <c r="B2" s="2" t="s">
        <v>5</v>
      </c>
      <c r="C2" s="2" t="s">
        <v>6</v>
      </c>
      <c r="D2" s="2" t="s">
        <v>7</v>
      </c>
      <c r="F2" s="7" t="str">
        <f ca="1">IF(ISERROR(_xlfn.FORMULATEXT(F3))=FALSE,_xlfn.FORMULATEXT(F3),"")</f>
        <v>{=TRANSPOSE(A2:D6)}</v>
      </c>
      <c r="N2" s="7"/>
    </row>
    <row r="3" spans="1:14" x14ac:dyDescent="0.5">
      <c r="A3" t="s">
        <v>1</v>
      </c>
      <c r="B3" s="3">
        <v>1000</v>
      </c>
      <c r="C3" s="4">
        <v>12.95</v>
      </c>
      <c r="D3" s="5" t="s">
        <v>8</v>
      </c>
      <c r="F3" s="8" t="str">
        <f t="array" ref="F3:J6">TRANSPOSE(A2:D6)</f>
        <v>Agent</v>
      </c>
      <c r="G3" s="9" t="str">
        <v>Rob</v>
      </c>
      <c r="H3" s="9" t="str">
        <v>Kathy</v>
      </c>
      <c r="I3" s="9" t="str">
        <v>Sheryl</v>
      </c>
      <c r="J3" s="10" t="str">
        <v>David</v>
      </c>
    </row>
    <row r="4" spans="1:14" x14ac:dyDescent="0.5">
      <c r="A4" t="s">
        <v>2</v>
      </c>
      <c r="B4" s="3">
        <v>800</v>
      </c>
      <c r="C4" s="4">
        <v>15.6</v>
      </c>
      <c r="D4" s="5" t="s">
        <v>8</v>
      </c>
      <c r="F4" s="11" t="str">
        <v>Units</v>
      </c>
      <c r="G4" s="12">
        <v>1000</v>
      </c>
      <c r="H4" s="12">
        <v>800</v>
      </c>
      <c r="I4" s="12">
        <v>1300</v>
      </c>
      <c r="J4" s="13">
        <v>900</v>
      </c>
    </row>
    <row r="5" spans="1:14" x14ac:dyDescent="0.5">
      <c r="A5" t="s">
        <v>3</v>
      </c>
      <c r="B5" s="3">
        <v>1300</v>
      </c>
      <c r="C5" s="4">
        <v>13.85</v>
      </c>
      <c r="D5" s="5" t="s">
        <v>9</v>
      </c>
      <c r="F5" s="11" t="str">
        <v>Price</v>
      </c>
      <c r="G5" s="12">
        <v>12.95</v>
      </c>
      <c r="H5" s="12">
        <v>15.6</v>
      </c>
      <c r="I5" s="12">
        <v>13.85</v>
      </c>
      <c r="J5" s="13">
        <v>15.35</v>
      </c>
    </row>
    <row r="6" spans="1:14" x14ac:dyDescent="0.5">
      <c r="A6" t="s">
        <v>4</v>
      </c>
      <c r="B6" s="3">
        <v>900</v>
      </c>
      <c r="C6" s="4">
        <v>15.35</v>
      </c>
      <c r="D6" s="5" t="s">
        <v>9</v>
      </c>
      <c r="F6" s="14" t="str">
        <v>Hair</v>
      </c>
      <c r="G6" s="15" t="str">
        <v>Long</v>
      </c>
      <c r="H6" s="15" t="str">
        <v>Long</v>
      </c>
      <c r="I6" s="15" t="str">
        <v>Short</v>
      </c>
      <c r="J6" s="16" t="str">
        <v>Short</v>
      </c>
    </row>
    <row r="8" spans="1:14" x14ac:dyDescent="0.5">
      <c r="A8" s="6" t="s">
        <v>19</v>
      </c>
    </row>
    <row r="9" spans="1:14" x14ac:dyDescent="0.5">
      <c r="A9" s="61" t="s">
        <v>12</v>
      </c>
      <c r="B9" s="61"/>
      <c r="C9" s="2" t="s">
        <v>13</v>
      </c>
      <c r="D9" s="1" t="s">
        <v>10</v>
      </c>
    </row>
    <row r="10" spans="1:14" x14ac:dyDescent="0.5">
      <c r="A10" s="62" t="s">
        <v>11</v>
      </c>
      <c r="B10" s="62"/>
      <c r="C10" s="17">
        <f t="array" ref="C10">SUM(B3:B6*C3:C6)</f>
        <v>57250</v>
      </c>
      <c r="D10" s="7" t="str">
        <f ca="1">IF(ISERROR(_xlfn.FORMULATEXT(C10))=FALSE,_xlfn.FORMULATEXT(C10),"")</f>
        <v>{=SUM(B3:B6*C3:C6)}</v>
      </c>
    </row>
    <row r="11" spans="1:14" x14ac:dyDescent="0.5">
      <c r="A11" s="62" t="s">
        <v>15</v>
      </c>
      <c r="B11" s="62"/>
      <c r="C11" s="17">
        <f t="array" ref="C11">SUM(IF(D3:D6="Long",1,0))</f>
        <v>2</v>
      </c>
      <c r="D11" s="7" t="str">
        <f t="shared" ref="D11:D14" ca="1" si="0">IF(ISERROR(_xlfn.FORMULATEXT(C11))=FALSE,_xlfn.FORMULATEXT(C11),"")</f>
        <v>{=SUM(IF(D3:D6="Long",1,0))}</v>
      </c>
    </row>
    <row r="12" spans="1:14" x14ac:dyDescent="0.5">
      <c r="A12" s="62" t="s">
        <v>17</v>
      </c>
      <c r="B12" s="62"/>
      <c r="C12" s="17">
        <f t="array" ref="C12">SUM(IF(D3:D6="Long",B3:B6,0))</f>
        <v>1800</v>
      </c>
      <c r="D12" s="7" t="str">
        <f t="shared" ca="1" si="0"/>
        <v>{=SUM(IF(D3:D6="Long",B3:B6,0))}</v>
      </c>
    </row>
    <row r="13" spans="1:14" x14ac:dyDescent="0.5">
      <c r="A13" s="62" t="s">
        <v>14</v>
      </c>
      <c r="B13" s="62"/>
      <c r="C13" s="17">
        <f t="array" ref="C13">SUM(IF(D3:D6="Long",B3:B6*C3:C6,0))</f>
        <v>25430</v>
      </c>
      <c r="D13" s="7" t="str">
        <f t="shared" ca="1" si="0"/>
        <v>{=SUM(IF(D3:D6="Long",B3:B6*C3:C6,0))}</v>
      </c>
    </row>
    <row r="14" spans="1:14" x14ac:dyDescent="0.5">
      <c r="A14" s="62" t="s">
        <v>16</v>
      </c>
      <c r="B14" s="62"/>
      <c r="C14" s="18">
        <f t="array" ref="C14">SUM(IF(D3:D6="Long",B3:B6*C3:C6,0))/SUM(IF(D3:D6="Long",B3:B6,0))</f>
        <v>14.127777777777778</v>
      </c>
      <c r="D14" s="7" t="str">
        <f t="shared" ca="1" si="0"/>
        <v>{=SUM(IF(D3:D6="Long",B3:B6*C3:C6,0))/SUM(IF(D3:D6="Long",B3:B6,0))}</v>
      </c>
    </row>
  </sheetData>
  <mergeCells count="6">
    <mergeCell ref="A9:B9"/>
    <mergeCell ref="A10:B10"/>
    <mergeCell ref="A13:B13"/>
    <mergeCell ref="A11:B11"/>
    <mergeCell ref="A14:B14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C14" sqref="C14"/>
    </sheetView>
  </sheetViews>
  <sheetFormatPr defaultRowHeight="14.35" x14ac:dyDescent="0.5"/>
  <sheetData>
    <row r="1" spans="1:14" x14ac:dyDescent="0.5">
      <c r="A1" s="6" t="s">
        <v>18</v>
      </c>
      <c r="F1" s="6"/>
    </row>
    <row r="2" spans="1:14" x14ac:dyDescent="0.5">
      <c r="A2" s="1" t="s">
        <v>0</v>
      </c>
      <c r="B2" s="2" t="s">
        <v>5</v>
      </c>
      <c r="C2" s="2" t="s">
        <v>6</v>
      </c>
      <c r="D2" s="2" t="s">
        <v>7</v>
      </c>
      <c r="G2" s="7" t="str">
        <f ca="1">IF(ISERROR(_xlfn.FORMULATEXT(G3))=FALSE,_xlfn.FORMULATEXT(G3),"")</f>
        <v>{=IF(D3:D6="Long",B3:B6*C3:C6,0)}</v>
      </c>
      <c r="K2" s="7" t="str">
        <f ca="1">IF(ISERROR(_xlfn.FORMULATEXT(K3))=FALSE,_xlfn.FORMULATEXT(K3),"")</f>
        <v>=SUM(G3:G6)</v>
      </c>
      <c r="N2" s="7"/>
    </row>
    <row r="3" spans="1:14" x14ac:dyDescent="0.5">
      <c r="A3" t="s">
        <v>1</v>
      </c>
      <c r="B3" s="3">
        <v>1000</v>
      </c>
      <c r="C3" s="4">
        <v>12.95</v>
      </c>
      <c r="D3" s="5" t="s">
        <v>8</v>
      </c>
      <c r="G3" s="19">
        <f t="array" ref="G3:G6">IF(D3:D6="Long",B3:B6*C3:C6,0)</f>
        <v>12950</v>
      </c>
      <c r="H3" s="24" t="s">
        <v>23</v>
      </c>
      <c r="I3" s="24" t="s">
        <v>23</v>
      </c>
      <c r="J3" s="22" t="s">
        <v>25</v>
      </c>
      <c r="K3" s="25">
        <f>SUM(G3:G6)</f>
        <v>25430</v>
      </c>
      <c r="L3" s="31" t="s">
        <v>22</v>
      </c>
    </row>
    <row r="4" spans="1:14" x14ac:dyDescent="0.5">
      <c r="A4" t="s">
        <v>2</v>
      </c>
      <c r="B4" s="3">
        <v>800</v>
      </c>
      <c r="C4" s="4">
        <v>15.6</v>
      </c>
      <c r="D4" s="5" t="s">
        <v>8</v>
      </c>
      <c r="G4" s="20">
        <v>12480</v>
      </c>
      <c r="H4" s="12"/>
      <c r="K4" s="23"/>
      <c r="L4" s="23" t="s">
        <v>21</v>
      </c>
    </row>
    <row r="5" spans="1:14" x14ac:dyDescent="0.5">
      <c r="A5" t="s">
        <v>3</v>
      </c>
      <c r="B5" s="3">
        <v>1300</v>
      </c>
      <c r="C5" s="4">
        <v>13.85</v>
      </c>
      <c r="D5" s="5" t="s">
        <v>9</v>
      </c>
      <c r="G5" s="20">
        <v>0</v>
      </c>
      <c r="H5" s="12"/>
      <c r="K5" s="23"/>
      <c r="L5" s="23" t="s">
        <v>21</v>
      </c>
    </row>
    <row r="6" spans="1:14" x14ac:dyDescent="0.5">
      <c r="A6" t="s">
        <v>4</v>
      </c>
      <c r="B6" s="3">
        <v>900</v>
      </c>
      <c r="C6" s="4">
        <v>15.35</v>
      </c>
      <c r="D6" s="5" t="s">
        <v>9</v>
      </c>
      <c r="G6" s="21">
        <v>0</v>
      </c>
      <c r="H6" s="12"/>
      <c r="K6" s="23"/>
      <c r="L6" s="23" t="s">
        <v>21</v>
      </c>
    </row>
    <row r="7" spans="1:14" x14ac:dyDescent="0.5">
      <c r="G7" s="7" t="str">
        <f ca="1">IF(ISERROR(_xlfn.FORMULATEXT(G8))=FALSE,_xlfn.FORMULATEXT(G8),"")</f>
        <v>{=IF(D3:D6="Long",B3:B6,0)}</v>
      </c>
      <c r="J7" s="7" t="str">
        <f ca="1">IF(ISERROR(_xlfn.FORMULATEXT(J8))=FALSE,_xlfn.FORMULATEXT(J8),"")</f>
        <v>=SUM(G8:G11)</v>
      </c>
      <c r="L7" s="23" t="s">
        <v>21</v>
      </c>
    </row>
    <row r="8" spans="1:14" x14ac:dyDescent="0.5">
      <c r="A8" s="6" t="s">
        <v>19</v>
      </c>
      <c r="G8" s="27">
        <f t="array" ref="G8:G11">IF(D3:D6="Long",B3:B6,0)</f>
        <v>1000</v>
      </c>
      <c r="H8" s="24" t="s">
        <v>23</v>
      </c>
      <c r="I8" s="22" t="s">
        <v>25</v>
      </c>
      <c r="J8" s="25">
        <f>SUM(G8:G11)</f>
        <v>1800</v>
      </c>
      <c r="K8" s="24" t="s">
        <v>23</v>
      </c>
      <c r="L8" s="32" t="s">
        <v>27</v>
      </c>
    </row>
    <row r="9" spans="1:14" x14ac:dyDescent="0.5">
      <c r="A9" s="61" t="s">
        <v>12</v>
      </c>
      <c r="B9" s="61"/>
      <c r="C9" s="2" t="s">
        <v>13</v>
      </c>
      <c r="D9" s="1" t="s">
        <v>10</v>
      </c>
      <c r="G9" s="28">
        <v>800</v>
      </c>
      <c r="L9" s="23" t="s">
        <v>21</v>
      </c>
    </row>
    <row r="10" spans="1:14" x14ac:dyDescent="0.5">
      <c r="A10" s="62" t="s">
        <v>11</v>
      </c>
      <c r="B10" s="62"/>
      <c r="C10" s="17">
        <f t="array" ref="C10">SUM(B3:B6*C3:C6)</f>
        <v>57250</v>
      </c>
      <c r="D10" s="7" t="str">
        <f ca="1">_xlfn.FORMULATEXT(C10)</f>
        <v>{=SUM(B3:B6*C3:C6)}</v>
      </c>
      <c r="G10" s="29">
        <v>0</v>
      </c>
      <c r="I10" s="33"/>
      <c r="J10" s="24"/>
      <c r="K10" s="24"/>
      <c r="L10" s="23" t="s">
        <v>21</v>
      </c>
    </row>
    <row r="11" spans="1:14" x14ac:dyDescent="0.5">
      <c r="A11" s="62" t="s">
        <v>15</v>
      </c>
      <c r="B11" s="62"/>
      <c r="C11" s="17">
        <f t="array" ref="C11">SUM(IF(D3:D6="Long",1,0))</f>
        <v>2</v>
      </c>
      <c r="D11" s="7" t="str">
        <f ca="1">_xlfn.FORMULATEXT(C11)</f>
        <v>{=SUM(IF(D3:D6="Long",1,0))}</v>
      </c>
      <c r="G11" s="30">
        <v>0</v>
      </c>
      <c r="H11" s="24"/>
      <c r="L11" s="23" t="s">
        <v>21</v>
      </c>
    </row>
    <row r="12" spans="1:14" x14ac:dyDescent="0.5">
      <c r="A12" s="62" t="s">
        <v>17</v>
      </c>
      <c r="B12" s="62"/>
      <c r="C12" s="17">
        <f t="array" ref="C12">SUM(IF(D3:D6="Long",B3:B6,0))</f>
        <v>1800</v>
      </c>
      <c r="D12" s="7" t="str">
        <f ca="1">_xlfn.FORMULATEXT(C12)</f>
        <v>{=SUM(IF(D3:D6="Long",B3:B6,0))}</v>
      </c>
      <c r="L12" s="26" t="s">
        <v>26</v>
      </c>
    </row>
    <row r="13" spans="1:14" x14ac:dyDescent="0.5">
      <c r="A13" s="62" t="s">
        <v>14</v>
      </c>
      <c r="B13" s="62"/>
      <c r="C13" s="17">
        <f t="array" ref="C13">SUM(IF(D3:D6="Long",B3:B6*C3:C6,0))</f>
        <v>25430</v>
      </c>
      <c r="D13" s="7" t="str">
        <f t="shared" ref="D13:D14" ca="1" si="0">_xlfn.FORMULATEXT(C13)</f>
        <v>{=SUM(IF(D3:D6="Long",B3:B6*C3:C6,0))}</v>
      </c>
      <c r="H13" s="24"/>
      <c r="L13" s="7" t="str">
        <f ca="1">IF(ISERROR(_xlfn.FORMULATEXT(L14))=FALSE,_xlfn.FORMULATEXT(L14),"")</f>
        <v>=K3/J8</v>
      </c>
    </row>
    <row r="14" spans="1:14" x14ac:dyDescent="0.5">
      <c r="A14" s="62" t="s">
        <v>16</v>
      </c>
      <c r="B14" s="62"/>
      <c r="C14" s="18">
        <f t="array" ref="C14">SUM(IF(D3:D6="Long",B3:B6*C3:C6,0))/SUM(IF(D3:D6="Long",B3:B6,0))</f>
        <v>14.127777777777778</v>
      </c>
      <c r="D14" s="7" t="str">
        <f t="shared" ca="1" si="0"/>
        <v>{=SUM(IF(D3:D6="Long",B3:B6*C3:C6,0))/SUM(IF(D3:D6="Long",B3:B6,0))}</v>
      </c>
      <c r="K14" s="22" t="s">
        <v>24</v>
      </c>
      <c r="L14" s="34">
        <f>K3/J8</f>
        <v>14.127777777777778</v>
      </c>
    </row>
  </sheetData>
  <mergeCells count="6">
    <mergeCell ref="A14:B14"/>
    <mergeCell ref="A9:B9"/>
    <mergeCell ref="A10:B10"/>
    <mergeCell ref="A11:B11"/>
    <mergeCell ref="A12:B12"/>
    <mergeCell ref="A13:B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E34" sqref="E34"/>
    </sheetView>
  </sheetViews>
  <sheetFormatPr defaultRowHeight="14.35" x14ac:dyDescent="0.5"/>
  <sheetData>
    <row r="1" spans="1:14" x14ac:dyDescent="0.5">
      <c r="A1" s="6" t="s">
        <v>18</v>
      </c>
      <c r="F1" s="6"/>
    </row>
    <row r="2" spans="1:14" x14ac:dyDescent="0.5">
      <c r="A2" s="1" t="s">
        <v>0</v>
      </c>
      <c r="B2" s="2" t="s">
        <v>5</v>
      </c>
      <c r="C2" s="2" t="s">
        <v>6</v>
      </c>
      <c r="D2" s="2" t="s">
        <v>7</v>
      </c>
      <c r="G2" s="7" t="str">
        <f ca="1">IF(ISERROR(_xlfn.FORMULATEXT(G3))=FALSE,_xlfn.FORMULATEXT(G3),"")</f>
        <v>{=B3:B6*C3:C6}</v>
      </c>
      <c r="K2" s="7" t="str">
        <f ca="1">IF(ISERROR(_xlfn.FORMULATEXT(K3))=FALSE,_xlfn.FORMULATEXT(K3),"")</f>
        <v>=SUM(G3:G6)</v>
      </c>
      <c r="N2" s="7"/>
    </row>
    <row r="3" spans="1:14" x14ac:dyDescent="0.5">
      <c r="A3" t="s">
        <v>1</v>
      </c>
      <c r="B3" s="3">
        <v>1000</v>
      </c>
      <c r="C3" s="4">
        <v>12.95</v>
      </c>
      <c r="D3" s="5" t="s">
        <v>8</v>
      </c>
      <c r="G3" s="19">
        <f t="array" ref="G3:G6">B3:B6*C3:C6</f>
        <v>12950</v>
      </c>
      <c r="H3" s="24" t="s">
        <v>23</v>
      </c>
      <c r="I3" s="24" t="s">
        <v>23</v>
      </c>
      <c r="J3" s="22" t="s">
        <v>25</v>
      </c>
      <c r="K3" s="25">
        <f>SUM(G3:G6)</f>
        <v>57250</v>
      </c>
      <c r="L3" s="31" t="s">
        <v>22</v>
      </c>
    </row>
    <row r="4" spans="1:14" x14ac:dyDescent="0.5">
      <c r="A4" t="s">
        <v>2</v>
      </c>
      <c r="B4" s="3">
        <v>800</v>
      </c>
      <c r="C4" s="4">
        <v>15.6</v>
      </c>
      <c r="D4" s="5" t="s">
        <v>8</v>
      </c>
      <c r="G4" s="20">
        <v>12480</v>
      </c>
      <c r="H4" s="12"/>
      <c r="K4" s="23"/>
      <c r="L4" s="23" t="s">
        <v>21</v>
      </c>
    </row>
    <row r="5" spans="1:14" x14ac:dyDescent="0.5">
      <c r="A5" t="s">
        <v>3</v>
      </c>
      <c r="B5" s="3">
        <v>1300</v>
      </c>
      <c r="C5" s="4">
        <v>13.85</v>
      </c>
      <c r="D5" s="5" t="s">
        <v>9</v>
      </c>
      <c r="G5" s="20">
        <v>18005</v>
      </c>
      <c r="H5" s="12"/>
      <c r="K5" s="23"/>
      <c r="L5" s="23" t="s">
        <v>21</v>
      </c>
    </row>
    <row r="6" spans="1:14" x14ac:dyDescent="0.5">
      <c r="A6" t="s">
        <v>4</v>
      </c>
      <c r="B6" s="3">
        <v>900</v>
      </c>
      <c r="C6" s="4">
        <v>15.35</v>
      </c>
      <c r="D6" s="5" t="s">
        <v>9</v>
      </c>
      <c r="G6" s="21">
        <v>13815</v>
      </c>
      <c r="H6" s="12"/>
      <c r="K6" s="23"/>
      <c r="L6" s="23" t="s">
        <v>21</v>
      </c>
    </row>
    <row r="7" spans="1:14" x14ac:dyDescent="0.5">
      <c r="G7" s="7"/>
      <c r="J7" s="7"/>
      <c r="L7" s="23" t="s">
        <v>21</v>
      </c>
    </row>
    <row r="8" spans="1:14" x14ac:dyDescent="0.5">
      <c r="A8" s="6" t="s">
        <v>19</v>
      </c>
      <c r="L8" s="23" t="s">
        <v>21</v>
      </c>
    </row>
    <row r="9" spans="1:14" x14ac:dyDescent="0.5">
      <c r="A9" s="61" t="s">
        <v>12</v>
      </c>
      <c r="B9" s="61"/>
      <c r="C9" s="2" t="s">
        <v>13</v>
      </c>
      <c r="D9" s="1" t="s">
        <v>10</v>
      </c>
      <c r="L9" s="23" t="s">
        <v>21</v>
      </c>
    </row>
    <row r="10" spans="1:14" x14ac:dyDescent="0.5">
      <c r="A10" s="62" t="s">
        <v>11</v>
      </c>
      <c r="B10" s="62"/>
      <c r="C10" s="17">
        <f t="array" ref="C10">SUM(B3:B6*C3:C6)</f>
        <v>57250</v>
      </c>
      <c r="D10" s="7" t="str">
        <f ca="1">_xlfn.FORMULATEXT(C10)</f>
        <v>{=SUM(B3:B6*C3:C6)}</v>
      </c>
      <c r="G10" s="22" t="s">
        <v>24</v>
      </c>
      <c r="H10" s="24" t="s">
        <v>23</v>
      </c>
      <c r="I10" s="24" t="s">
        <v>23</v>
      </c>
      <c r="J10" s="24" t="s">
        <v>23</v>
      </c>
      <c r="K10" s="24" t="s">
        <v>23</v>
      </c>
      <c r="L10" s="31" t="s">
        <v>22</v>
      </c>
    </row>
    <row r="11" spans="1:14" x14ac:dyDescent="0.5">
      <c r="A11" s="62" t="s">
        <v>15</v>
      </c>
      <c r="B11" s="62"/>
      <c r="C11" s="17">
        <f t="array" ref="C11">SUM(IF(D3:D6="Long",1,0))</f>
        <v>2</v>
      </c>
      <c r="D11" s="7" t="str">
        <f ca="1">_xlfn.FORMULATEXT(C11)</f>
        <v>{=SUM(IF(D3:D6="Long",1,0))}</v>
      </c>
    </row>
    <row r="12" spans="1:14" x14ac:dyDescent="0.5">
      <c r="A12" s="62" t="s">
        <v>17</v>
      </c>
      <c r="B12" s="62"/>
      <c r="C12" s="17">
        <f t="array" ref="C12">SUM(IF(D3:D6="Long",B3:B6,0))</f>
        <v>1800</v>
      </c>
      <c r="D12" s="7" t="str">
        <f ca="1">_xlfn.FORMULATEXT(C12)</f>
        <v>{=SUM(IF(D3:D6="Long",B3:B6,0))}</v>
      </c>
      <c r="H12" s="22"/>
    </row>
    <row r="13" spans="1:14" x14ac:dyDescent="0.5">
      <c r="A13" s="62" t="s">
        <v>14</v>
      </c>
      <c r="B13" s="62"/>
      <c r="C13" s="17">
        <f t="array" ref="C13">SUM(IF(D3:D6="Long",B3:B6*C3:C6,0))</f>
        <v>25430</v>
      </c>
      <c r="D13" s="7" t="str">
        <f t="shared" ref="D13:D14" ca="1" si="0">_xlfn.FORMULATEXT(C13)</f>
        <v>{=SUM(IF(D3:D6="Long",B3:B6*C3:C6,0))}</v>
      </c>
    </row>
    <row r="14" spans="1:14" x14ac:dyDescent="0.5">
      <c r="A14" s="62" t="s">
        <v>16</v>
      </c>
      <c r="B14" s="62"/>
      <c r="C14" s="18">
        <f t="array" ref="C14">SUM(IF(D3:D6="Long",B3:B6*C3:C6,0))/SUM(IF(D3:D6="Long",B3:B6,0))</f>
        <v>14.127777777777778</v>
      </c>
      <c r="D14" s="7" t="str">
        <f t="shared" ca="1" si="0"/>
        <v>{=SUM(IF(D3:D6="Long",B3:B6*C3:C6,0))/SUM(IF(D3:D6="Long",B3:B6,0))}</v>
      </c>
    </row>
  </sheetData>
  <mergeCells count="6">
    <mergeCell ref="A14:B14"/>
    <mergeCell ref="A9:B9"/>
    <mergeCell ref="A10:B10"/>
    <mergeCell ref="A11:B11"/>
    <mergeCell ref="A12:B12"/>
    <mergeCell ref="A13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RowHeight="14.35" x14ac:dyDescent="0.5"/>
  <cols>
    <col min="1" max="16384" width="8.9375" style="36"/>
  </cols>
  <sheetData>
    <row r="1" spans="1:12" x14ac:dyDescent="0.5">
      <c r="A1" s="35" t="s">
        <v>18</v>
      </c>
    </row>
    <row r="2" spans="1:12" x14ac:dyDescent="0.5">
      <c r="A2" s="40" t="s">
        <v>50</v>
      </c>
      <c r="B2" s="37" t="s">
        <v>49</v>
      </c>
      <c r="C2" s="37" t="s">
        <v>48</v>
      </c>
      <c r="E2" s="40" t="s">
        <v>51</v>
      </c>
      <c r="F2" s="41"/>
      <c r="L2" s="38"/>
    </row>
    <row r="3" spans="1:12" x14ac:dyDescent="0.5">
      <c r="A3" s="41" t="s">
        <v>47</v>
      </c>
      <c r="B3" s="39">
        <v>660000</v>
      </c>
      <c r="C3" s="39">
        <v>630000</v>
      </c>
      <c r="E3" s="41" t="s">
        <v>38</v>
      </c>
      <c r="F3" s="41"/>
      <c r="G3" s="43">
        <f>COUNTA(A3:A17)</f>
        <v>15</v>
      </c>
      <c r="H3" s="38" t="str">
        <f ca="1">IF(ISERROR(_xlfn.FORMULATEXT(G3))=FALSE,_xlfn.FORMULATEXT(G3),"")</f>
        <v>=COUNTA(A3:A17)</v>
      </c>
    </row>
    <row r="4" spans="1:12" x14ac:dyDescent="0.5">
      <c r="A4" s="41" t="s">
        <v>46</v>
      </c>
      <c r="B4" s="39">
        <v>1000000</v>
      </c>
      <c r="C4" s="39">
        <v>650000</v>
      </c>
      <c r="E4" s="41" t="s">
        <v>35</v>
      </c>
      <c r="F4" s="41"/>
      <c r="G4" s="43">
        <f>AVERAGE(B3:B17)</f>
        <v>880666.66666666663</v>
      </c>
      <c r="H4" s="38" t="str">
        <f t="shared" ref="H4:H6" ca="1" si="0">IF(ISERROR(_xlfn.FORMULATEXT(G4))=FALSE,_xlfn.FORMULATEXT(G4),"")</f>
        <v>=AVERAGE(B3:B17)</v>
      </c>
    </row>
    <row r="5" spans="1:12" x14ac:dyDescent="0.5">
      <c r="A5" s="41" t="s">
        <v>45</v>
      </c>
      <c r="B5" s="39">
        <v>1010000</v>
      </c>
      <c r="C5" s="39">
        <v>890000</v>
      </c>
      <c r="E5" s="41" t="s">
        <v>32</v>
      </c>
      <c r="F5" s="41"/>
      <c r="G5" s="43">
        <f>AVERAGE(C3:C17)</f>
        <v>714666.66666666663</v>
      </c>
      <c r="H5" s="38" t="str">
        <f t="shared" ca="1" si="0"/>
        <v>=AVERAGE(C3:C17)</v>
      </c>
    </row>
    <row r="6" spans="1:12" x14ac:dyDescent="0.5">
      <c r="A6" s="41" t="s">
        <v>44</v>
      </c>
      <c r="B6" s="39">
        <v>1150000</v>
      </c>
      <c r="C6" s="39">
        <v>870000</v>
      </c>
      <c r="D6" s="47" t="s">
        <v>56</v>
      </c>
      <c r="E6" s="41" t="s">
        <v>29</v>
      </c>
      <c r="F6" s="41"/>
      <c r="G6" s="46">
        <f t="array" ref="G6">AVERAGE((B3:B17-C3:C17)/B3:B17)</f>
        <v>0.19038025735409767</v>
      </c>
      <c r="H6" s="38" t="str">
        <f t="shared" ca="1" si="0"/>
        <v>{=AVERAGE((B3:B17-C3:C17)/B3:B17)}</v>
      </c>
    </row>
    <row r="7" spans="1:12" x14ac:dyDescent="0.5">
      <c r="A7" s="41" t="s">
        <v>43</v>
      </c>
      <c r="B7" s="39">
        <v>230000</v>
      </c>
      <c r="C7" s="39">
        <v>140000</v>
      </c>
      <c r="D7" s="48" t="s">
        <v>55</v>
      </c>
      <c r="E7" s="49" t="s">
        <v>29</v>
      </c>
      <c r="F7" s="50"/>
      <c r="G7" s="51">
        <f>(SUM(B3:B17)-SUM(C3:C17))/SUM(B3:B17)</f>
        <v>0.18849356548069643</v>
      </c>
      <c r="H7" s="52" t="str">
        <f ca="1">IF(ISERROR(_xlfn.FORMULATEXT(G7))=FALSE,_xlfn.FORMULATEXT(G7),"")</f>
        <v>=(SUM(B3:B17)-SUM(C3:C17))/SUM(B3:B17)</v>
      </c>
    </row>
    <row r="8" spans="1:12" x14ac:dyDescent="0.5">
      <c r="A8" s="41" t="s">
        <v>42</v>
      </c>
      <c r="B8" s="39">
        <v>610000</v>
      </c>
      <c r="C8" s="39">
        <v>540000</v>
      </c>
      <c r="E8" s="41"/>
      <c r="F8" s="41"/>
      <c r="G8" s="39"/>
      <c r="H8" s="38" t="str">
        <f ca="1">IF(ISERROR(_xlfn.FORMULATEXT(G8))=FALSE,_xlfn.FORMULATEXT(G8),"")</f>
        <v/>
      </c>
    </row>
    <row r="9" spans="1:12" x14ac:dyDescent="0.5">
      <c r="A9" s="42" t="s">
        <v>41</v>
      </c>
      <c r="B9" s="39">
        <v>1360000</v>
      </c>
      <c r="C9" s="39">
        <v>950000</v>
      </c>
      <c r="E9" s="40" t="s">
        <v>52</v>
      </c>
      <c r="F9" s="41"/>
    </row>
    <row r="10" spans="1:12" ht="14.35" customHeight="1" x14ac:dyDescent="0.5">
      <c r="A10" s="41" t="s">
        <v>39</v>
      </c>
      <c r="B10" s="39">
        <v>860000</v>
      </c>
      <c r="C10" s="39">
        <v>800000</v>
      </c>
      <c r="E10" s="41" t="s">
        <v>40</v>
      </c>
      <c r="F10" s="41"/>
      <c r="G10" s="43">
        <f>_xlfn.PERCENTILE.INC(B3:B17,0.9)</f>
        <v>1384000</v>
      </c>
      <c r="H10" s="38" t="str">
        <f ca="1">IF(ISERROR(_xlfn.FORMULATEXT(G10))=FALSE,_xlfn.FORMULATEXT(G10),"")</f>
        <v>=PERCENTILE.INC(B3:B17,0.9)</v>
      </c>
      <c r="K10" s="44"/>
    </row>
    <row r="11" spans="1:12" ht="14.35" customHeight="1" x14ac:dyDescent="0.5">
      <c r="A11" s="41" t="s">
        <v>37</v>
      </c>
      <c r="B11" s="39">
        <v>160000</v>
      </c>
      <c r="C11" s="39">
        <v>140000</v>
      </c>
      <c r="E11" s="55" t="s">
        <v>38</v>
      </c>
      <c r="F11" s="55"/>
      <c r="G11" s="56">
        <f t="array" ref="G11">SUM(IF(B3:B17&gt;_xlfn.PERCENTILE.INC(B3:B17,0.9),1,0))</f>
        <v>2</v>
      </c>
      <c r="H11" s="38" t="str">
        <f t="shared" ref="H11:H15" ca="1" si="1">IF(ISERROR(_xlfn.FORMULATEXT(G11))=FALSE,_xlfn.FORMULATEXT(G11),"")</f>
        <v>{=SUM(IF(B3:B17&gt;PERCENTILE.INC(B3:B17,0.9),1,0))}</v>
      </c>
      <c r="I11" s="44"/>
      <c r="J11" s="44"/>
      <c r="K11" s="44"/>
    </row>
    <row r="12" spans="1:12" ht="14.35" customHeight="1" x14ac:dyDescent="0.5">
      <c r="A12" s="41" t="s">
        <v>36</v>
      </c>
      <c r="B12" s="39">
        <v>650000</v>
      </c>
      <c r="C12" s="39">
        <v>410000</v>
      </c>
      <c r="E12" s="49"/>
      <c r="F12" s="50" t="s">
        <v>38</v>
      </c>
      <c r="G12" s="54">
        <f t="array" ref="G12">COUNTIF(B3:B17,"&gt;"&amp;_xlfn.PERCENTILE.INC(B3:B17,0.9))</f>
        <v>2</v>
      </c>
      <c r="H12" s="52" t="str">
        <f ca="1">IF(ISERROR(_xlfn.FORMULATEXT(G12))=FALSE,_xlfn.FORMULATEXT(G12),"")</f>
        <v>{=COUNTIF(B3:B17,"&gt;"&amp;PERCENTILE.INC(B3:B17,0.9))}</v>
      </c>
      <c r="I12" s="44"/>
      <c r="J12" s="44"/>
      <c r="K12" s="44"/>
    </row>
    <row r="13" spans="1:12" ht="14.35" customHeight="1" x14ac:dyDescent="0.5">
      <c r="A13" s="41" t="s">
        <v>34</v>
      </c>
      <c r="B13" s="39">
        <v>230000</v>
      </c>
      <c r="C13" s="39">
        <v>210000</v>
      </c>
      <c r="E13" s="55" t="s">
        <v>35</v>
      </c>
      <c r="F13" s="55"/>
      <c r="G13" s="56">
        <f t="array" ref="G13">AVERAGE(IF(B3:B17&gt;_xlfn.PERCENTILE.INC(B3:B17,0.9),B3:B17,""))</f>
        <v>1435000</v>
      </c>
      <c r="H13" s="38" t="str">
        <f t="shared" ca="1" si="1"/>
        <v>{=AVERAGE(IF(B3:B17&gt;PERCENTILE.INC(B3:B17,0.9),B3:B17,""))}</v>
      </c>
      <c r="I13" s="44"/>
      <c r="J13" s="44"/>
      <c r="K13" s="44"/>
    </row>
    <row r="14" spans="1:12" ht="14.35" customHeight="1" x14ac:dyDescent="0.5">
      <c r="A14" s="41" t="s">
        <v>33</v>
      </c>
      <c r="B14" s="39">
        <v>1400000</v>
      </c>
      <c r="C14" s="39">
        <v>1220000</v>
      </c>
      <c r="E14" s="55" t="s">
        <v>32</v>
      </c>
      <c r="F14" s="55"/>
      <c r="G14" s="56">
        <f t="array" ref="G14">AVERAGE(IF(B3:B17&gt;_xlfn.PERCENTILE.INC(B3:B17,0.9),C3:C17,""))</f>
        <v>1265000</v>
      </c>
      <c r="H14" s="38" t="str">
        <f t="shared" ca="1" si="1"/>
        <v>{=AVERAGE(IF(B3:B17&gt;PERCENTILE.INC(B3:B17,0.9),C3:C17,""))}</v>
      </c>
      <c r="I14" s="44"/>
      <c r="J14" s="44"/>
    </row>
    <row r="15" spans="1:12" x14ac:dyDescent="0.5">
      <c r="A15" s="41" t="s">
        <v>31</v>
      </c>
      <c r="B15" s="39">
        <v>1120000</v>
      </c>
      <c r="C15" s="39">
        <v>730000</v>
      </c>
      <c r="E15" s="55" t="s">
        <v>29</v>
      </c>
      <c r="F15" s="55"/>
      <c r="G15" s="60">
        <f t="array" ref="G15">AVERAGE(IF(B3:B17&gt;_xlfn.PERCENTILE.INC(B3:B17,0.9),(B3:B17-C3:C17)/B3:B17,""))</f>
        <v>0.11870748299319728</v>
      </c>
      <c r="H15" s="38" t="str">
        <f t="shared" ca="1" si="1"/>
        <v>{=AVERAGE(IF(B3:B17&gt;PERCENTILE.INC(B3:B17,0.9),(B3:B17-C3:C17)/B3:B17,""))}</v>
      </c>
      <c r="I15" s="44"/>
      <c r="J15" s="44"/>
    </row>
    <row r="16" spans="1:12" ht="14.35" customHeight="1" x14ac:dyDescent="0.5">
      <c r="A16" s="41" t="s">
        <v>30</v>
      </c>
      <c r="B16" s="39">
        <v>1470000</v>
      </c>
      <c r="C16" s="39">
        <v>1310000</v>
      </c>
      <c r="E16" s="44"/>
      <c r="F16" s="44"/>
    </row>
    <row r="17" spans="1:6" x14ac:dyDescent="0.5">
      <c r="A17" s="41" t="s">
        <v>28</v>
      </c>
      <c r="B17" s="39">
        <v>1300000</v>
      </c>
      <c r="C17" s="39">
        <v>1230000</v>
      </c>
      <c r="F17" s="44"/>
    </row>
    <row r="18" spans="1:6" x14ac:dyDescent="0.5">
      <c r="F18" s="44"/>
    </row>
    <row r="19" spans="1:6" x14ac:dyDescent="0.5">
      <c r="F19" s="4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G20" sqref="G20:G21"/>
    </sheetView>
  </sheetViews>
  <sheetFormatPr defaultRowHeight="14.35" x14ac:dyDescent="0.5"/>
  <cols>
    <col min="1" max="16384" width="8.9375" style="36"/>
  </cols>
  <sheetData>
    <row r="1" spans="1:12" ht="14.35" customHeight="1" x14ac:dyDescent="0.5">
      <c r="A1" s="35" t="s">
        <v>18</v>
      </c>
      <c r="F1" s="58"/>
      <c r="G1" s="58"/>
    </row>
    <row r="2" spans="1:12" x14ac:dyDescent="0.5">
      <c r="A2" s="40" t="s">
        <v>50</v>
      </c>
      <c r="B2" s="37" t="s">
        <v>49</v>
      </c>
      <c r="C2" s="37" t="s">
        <v>48</v>
      </c>
      <c r="E2" s="59" t="str">
        <f ca="1">IF(ISERROR(_xlfn.FORMULATEXT(E3))=FALSE,_xlfn.FORMULATEXT(E3),"")</f>
        <v>{=IF(B3:B17&gt;PERCENTILE.INC(B3:B17,0.9),B3:B17,"")}</v>
      </c>
      <c r="F2" s="58"/>
      <c r="G2" s="58"/>
      <c r="L2" s="38"/>
    </row>
    <row r="3" spans="1:12" x14ac:dyDescent="0.5">
      <c r="A3" s="41" t="s">
        <v>47</v>
      </c>
      <c r="B3" s="39">
        <v>660000</v>
      </c>
      <c r="C3" s="39">
        <v>630000</v>
      </c>
      <c r="E3" s="70" t="str">
        <f t="array" ref="E3:E17">IF(B3:B17&gt;_xlfn.PERCENTILE.INC(B3:B17,0.9),B3:B17,"")</f>
        <v/>
      </c>
      <c r="F3" s="24"/>
      <c r="G3" s="24"/>
      <c r="K3" s="24"/>
      <c r="L3" s="31"/>
    </row>
    <row r="4" spans="1:12" x14ac:dyDescent="0.5">
      <c r="A4" s="41" t="s">
        <v>46</v>
      </c>
      <c r="B4" s="39">
        <v>1000000</v>
      </c>
      <c r="C4" s="39">
        <v>650000</v>
      </c>
      <c r="E4" s="71" t="str">
        <v/>
      </c>
      <c r="G4" s="38" t="str">
        <f ca="1">IF(ISERROR(_xlfn.FORMULATEXT(G5))=FALSE,_xlfn.FORMULATEXT(G5),"")</f>
        <v>=AVERAGE(E3:E17)</v>
      </c>
      <c r="L4" s="23"/>
    </row>
    <row r="5" spans="1:12" x14ac:dyDescent="0.5">
      <c r="A5" s="41" t="s">
        <v>45</v>
      </c>
      <c r="B5" s="39">
        <v>1010000</v>
      </c>
      <c r="C5" s="39">
        <v>890000</v>
      </c>
      <c r="E5" s="71" t="str">
        <v/>
      </c>
      <c r="F5" s="22" t="s">
        <v>25</v>
      </c>
      <c r="G5" s="73">
        <f>AVERAGE(E3:E17)</f>
        <v>1435000</v>
      </c>
      <c r="L5" s="23"/>
    </row>
    <row r="6" spans="1:12" x14ac:dyDescent="0.5">
      <c r="A6" s="41" t="s">
        <v>44</v>
      </c>
      <c r="B6" s="39">
        <v>1150000</v>
      </c>
      <c r="C6" s="39">
        <v>870000</v>
      </c>
      <c r="E6" s="71" t="str">
        <v/>
      </c>
      <c r="G6" s="23" t="s">
        <v>21</v>
      </c>
      <c r="L6" s="23"/>
    </row>
    <row r="7" spans="1:12" x14ac:dyDescent="0.5">
      <c r="A7" s="41" t="s">
        <v>43</v>
      </c>
      <c r="B7" s="39">
        <v>230000</v>
      </c>
      <c r="C7" s="39">
        <v>140000</v>
      </c>
      <c r="E7" s="71" t="str">
        <v/>
      </c>
      <c r="G7" s="23" t="s">
        <v>21</v>
      </c>
      <c r="L7" s="23"/>
    </row>
    <row r="8" spans="1:12" x14ac:dyDescent="0.5">
      <c r="A8" s="41" t="s">
        <v>42</v>
      </c>
      <c r="B8" s="39">
        <v>610000</v>
      </c>
      <c r="C8" s="39">
        <v>540000</v>
      </c>
      <c r="E8" s="71" t="str">
        <v/>
      </c>
      <c r="G8" s="23" t="s">
        <v>21</v>
      </c>
      <c r="L8" s="23"/>
    </row>
    <row r="9" spans="1:12" x14ac:dyDescent="0.5">
      <c r="A9" s="42" t="s">
        <v>41</v>
      </c>
      <c r="B9" s="39">
        <v>1360000</v>
      </c>
      <c r="C9" s="39">
        <v>950000</v>
      </c>
      <c r="E9" s="71" t="str">
        <v/>
      </c>
      <c r="G9" s="23" t="s">
        <v>21</v>
      </c>
      <c r="L9" s="23"/>
    </row>
    <row r="10" spans="1:12" ht="14.35" customHeight="1" x14ac:dyDescent="0.5">
      <c r="A10" s="41" t="s">
        <v>39</v>
      </c>
      <c r="B10" s="39">
        <v>860000</v>
      </c>
      <c r="C10" s="39">
        <v>800000</v>
      </c>
      <c r="E10" s="71" t="str">
        <v/>
      </c>
      <c r="G10" s="23" t="s">
        <v>21</v>
      </c>
      <c r="L10" s="23"/>
    </row>
    <row r="11" spans="1:12" ht="14.35" customHeight="1" x14ac:dyDescent="0.5">
      <c r="A11" s="41" t="s">
        <v>37</v>
      </c>
      <c r="B11" s="39">
        <v>160000</v>
      </c>
      <c r="C11" s="39">
        <v>140000</v>
      </c>
      <c r="E11" s="71" t="str">
        <v/>
      </c>
      <c r="G11" s="23" t="s">
        <v>21</v>
      </c>
      <c r="L11" s="23"/>
    </row>
    <row r="12" spans="1:12" ht="14.35" customHeight="1" x14ac:dyDescent="0.5">
      <c r="A12" s="41" t="s">
        <v>36</v>
      </c>
      <c r="B12" s="39">
        <v>650000</v>
      </c>
      <c r="C12" s="39">
        <v>410000</v>
      </c>
      <c r="E12" s="71" t="str">
        <v/>
      </c>
      <c r="G12" s="23" t="s">
        <v>21</v>
      </c>
      <c r="L12" s="23"/>
    </row>
    <row r="13" spans="1:12" ht="14.35" customHeight="1" x14ac:dyDescent="0.5">
      <c r="A13" s="41" t="s">
        <v>34</v>
      </c>
      <c r="B13" s="39">
        <v>230000</v>
      </c>
      <c r="C13" s="39">
        <v>210000</v>
      </c>
      <c r="E13" s="71" t="str">
        <v/>
      </c>
      <c r="G13" s="23" t="s">
        <v>21</v>
      </c>
      <c r="L13" s="23"/>
    </row>
    <row r="14" spans="1:12" x14ac:dyDescent="0.5">
      <c r="A14" s="41" t="s">
        <v>33</v>
      </c>
      <c r="B14" s="39">
        <v>1400000</v>
      </c>
      <c r="C14" s="39">
        <v>1220000</v>
      </c>
      <c r="E14" s="71">
        <v>1400000</v>
      </c>
      <c r="G14" s="23" t="s">
        <v>21</v>
      </c>
      <c r="L14" s="23"/>
    </row>
    <row r="15" spans="1:12" x14ac:dyDescent="0.5">
      <c r="A15" s="41" t="s">
        <v>31</v>
      </c>
      <c r="B15" s="39">
        <v>1120000</v>
      </c>
      <c r="C15" s="39">
        <v>730000</v>
      </c>
      <c r="E15" s="71" t="str">
        <v/>
      </c>
      <c r="G15" s="23" t="s">
        <v>21</v>
      </c>
      <c r="L15" s="23"/>
    </row>
    <row r="16" spans="1:12" x14ac:dyDescent="0.5">
      <c r="A16" s="41" t="s">
        <v>30</v>
      </c>
      <c r="B16" s="39">
        <v>1470000</v>
      </c>
      <c r="C16" s="39">
        <v>1310000</v>
      </c>
      <c r="E16" s="71">
        <v>1470000</v>
      </c>
      <c r="G16" s="23" t="s">
        <v>21</v>
      </c>
      <c r="L16" s="23"/>
    </row>
    <row r="17" spans="1:12" x14ac:dyDescent="0.5">
      <c r="A17" s="41" t="s">
        <v>28</v>
      </c>
      <c r="B17" s="39">
        <v>1300000</v>
      </c>
      <c r="C17" s="39">
        <v>1230000</v>
      </c>
      <c r="E17" s="72" t="str">
        <v/>
      </c>
      <c r="G17" s="23" t="s">
        <v>21</v>
      </c>
      <c r="L17" s="23"/>
    </row>
    <row r="18" spans="1:12" x14ac:dyDescent="0.5">
      <c r="G18" s="23" t="s">
        <v>21</v>
      </c>
      <c r="L18" s="23"/>
    </row>
    <row r="19" spans="1:12" x14ac:dyDescent="0.5">
      <c r="E19" s="40" t="s">
        <v>52</v>
      </c>
      <c r="G19" s="45" t="s">
        <v>26</v>
      </c>
      <c r="L19" s="23"/>
    </row>
    <row r="20" spans="1:12" ht="14.35" customHeight="1" x14ac:dyDescent="0.5">
      <c r="E20" s="63" t="s">
        <v>35</v>
      </c>
      <c r="F20" s="63"/>
      <c r="G20" s="64">
        <f t="array" ref="G20">AVERAGE(IF(B3:B17&gt;_xlfn.PERCENTILE.INC(B3:B17,0.9),B3:B17,""))</f>
        <v>1435000</v>
      </c>
      <c r="H20" s="65" t="str">
        <f ca="1">IF(ISERROR(_xlfn.FORMULATEXT(G20))=FALSE,_xlfn.FORMULATEXT(G20),"")</f>
        <v>{=AVERAGE(IF(B3:B17&gt;PERCENTILE.INC(B3:B17,0.9),B3:B17,""))}</v>
      </c>
      <c r="I20" s="65"/>
      <c r="J20" s="65"/>
      <c r="K20" s="65"/>
      <c r="L20" s="31"/>
    </row>
    <row r="21" spans="1:12" x14ac:dyDescent="0.5">
      <c r="E21" s="63"/>
      <c r="F21" s="63"/>
      <c r="G21" s="64"/>
      <c r="H21" s="65"/>
      <c r="I21" s="65"/>
      <c r="J21" s="65"/>
      <c r="K21" s="65"/>
    </row>
    <row r="25" spans="1:12" x14ac:dyDescent="0.5">
      <c r="E25" s="40" t="s">
        <v>51</v>
      </c>
      <c r="F25" s="41"/>
    </row>
    <row r="26" spans="1:12" x14ac:dyDescent="0.5">
      <c r="D26" s="53" t="s">
        <v>53</v>
      </c>
      <c r="E26" s="41" t="s">
        <v>29</v>
      </c>
      <c r="F26" s="41"/>
      <c r="G26" s="46">
        <f t="array" ref="G26">AVERAGE((B3:B17-C3:C17)/B3:B17)</f>
        <v>0.19038025735409767</v>
      </c>
      <c r="H26" s="38" t="str">
        <f ca="1">IF(ISERROR(_xlfn.FORMULATEXT(G26))=FALSE,_xlfn.FORMULATEXT(G26),"")</f>
        <v>{=AVERAGE((B3:B17-C3:C17)/B3:B17)}</v>
      </c>
    </row>
    <row r="27" spans="1:12" x14ac:dyDescent="0.5">
      <c r="D27" s="48" t="s">
        <v>54</v>
      </c>
      <c r="E27" s="49" t="s">
        <v>29</v>
      </c>
      <c r="F27" s="50"/>
      <c r="G27" s="51">
        <f>(SUM(B3:B17)-SUM(C3:C17))/SUM(B3:B17)</f>
        <v>0.18849356548069643</v>
      </c>
      <c r="H27" s="52" t="str">
        <f ca="1">IF(ISERROR(_xlfn.FORMULATEXT(G27))=FALSE,_xlfn.FORMULATEXT(G27),"")</f>
        <v>=(SUM(B3:B17)-SUM(C3:C17))/SUM(B3:B17)</v>
      </c>
    </row>
    <row r="28" spans="1:12" x14ac:dyDescent="0.5">
      <c r="E28" s="41" t="s">
        <v>38</v>
      </c>
      <c r="F28" s="41"/>
      <c r="G28" s="43">
        <f>COUNTA(A3:A17)</f>
        <v>15</v>
      </c>
      <c r="H28" s="38" t="str">
        <f ca="1">IF(ISERROR(_xlfn.FORMULATEXT(G28))=FALSE,_xlfn.FORMULATEXT(G28),"")</f>
        <v>=COUNTA(A3:A17)</v>
      </c>
    </row>
    <row r="29" spans="1:12" x14ac:dyDescent="0.5">
      <c r="E29" s="41" t="s">
        <v>35</v>
      </c>
      <c r="F29" s="41"/>
      <c r="G29" s="43">
        <f>AVERAGE(B3:B17)</f>
        <v>880666.66666666663</v>
      </c>
      <c r="H29" s="38" t="str">
        <f ca="1">IF(ISERROR(_xlfn.FORMULATEXT(G29))=FALSE,_xlfn.FORMULATEXT(G29),"")</f>
        <v>=AVERAGE(B3:B17)</v>
      </c>
    </row>
    <row r="30" spans="1:12" x14ac:dyDescent="0.5">
      <c r="E30" s="41" t="s">
        <v>32</v>
      </c>
      <c r="F30" s="41"/>
      <c r="G30" s="43">
        <f>AVERAGE(C3:C17)</f>
        <v>714666.66666666663</v>
      </c>
      <c r="H30" s="38" t="str">
        <f ca="1">IF(ISERROR(_xlfn.FORMULATEXT(G30))=FALSE,_xlfn.FORMULATEXT(G30),"")</f>
        <v>=AVERAGE(C3:C17)</v>
      </c>
    </row>
    <row r="33" spans="5:11" x14ac:dyDescent="0.5">
      <c r="E33" s="41"/>
      <c r="F33" s="41"/>
      <c r="G33" s="39"/>
      <c r="H33" s="38" t="str">
        <f ca="1">IF(ISERROR(_xlfn.FORMULATEXT(G33))=FALSE,_xlfn.FORMULATEXT(G33),"")</f>
        <v/>
      </c>
    </row>
    <row r="34" spans="5:11" x14ac:dyDescent="0.5">
      <c r="F34" s="41"/>
    </row>
    <row r="35" spans="5:11" x14ac:dyDescent="0.5">
      <c r="E35" s="41" t="s">
        <v>40</v>
      </c>
      <c r="F35" s="41"/>
      <c r="G35" s="43">
        <f>_xlfn.PERCENTILE.INC(B3:B17,0.9)</f>
        <v>1384000</v>
      </c>
      <c r="H35" s="38" t="str">
        <f ca="1">IF(ISERROR(_xlfn.FORMULATEXT(G35))=FALSE,_xlfn.FORMULATEXT(G35),"")</f>
        <v>=PERCENTILE.INC(B3:B17,0.9)</v>
      </c>
    </row>
    <row r="36" spans="5:11" x14ac:dyDescent="0.5">
      <c r="E36" s="55" t="s">
        <v>38</v>
      </c>
      <c r="F36" s="55"/>
      <c r="G36" s="56">
        <f t="array" ref="G36">SUM(IF(B3:B17&gt;_xlfn.PERCENTILE.INC(B3:B17,0.9),1,0))</f>
        <v>2</v>
      </c>
      <c r="H36" s="57" t="str">
        <f ca="1">IF(ISERROR(_xlfn.FORMULATEXT(G36))=FALSE,_xlfn.FORMULATEXT(G36),"")</f>
        <v>{=SUM(IF(B3:B17&gt;PERCENTILE.INC(B3:B17,0.9),1,0))}</v>
      </c>
    </row>
    <row r="37" spans="5:11" x14ac:dyDescent="0.5">
      <c r="E37" s="49"/>
      <c r="F37" s="50" t="s">
        <v>38</v>
      </c>
      <c r="G37" s="54">
        <f>COUNTIF(B3:B17,"&gt;"&amp;_xlfn.PERCENTILE.INC(B3:B17,0.9))</f>
        <v>2</v>
      </c>
      <c r="H37" s="52" t="str">
        <f ca="1">IF(ISERROR(_xlfn.FORMULATEXT(G37))=FALSE,_xlfn.FORMULATEXT(G37),"")</f>
        <v>=COUNTIF(B3:B17,"&gt;"&amp;PERCENTILE.INC(B3:B17,0.9))</v>
      </c>
    </row>
    <row r="40" spans="5:11" x14ac:dyDescent="0.5">
      <c r="E40" s="63" t="s">
        <v>32</v>
      </c>
      <c r="F40" s="63"/>
      <c r="G40" s="66">
        <f t="array" ref="G40">AVERAGE(IF(B3:B17&gt;_xlfn.PERCENTILE.INC(B3:B17,0.9),C3:C17,""))</f>
        <v>1265000</v>
      </c>
      <c r="H40" s="65" t="str">
        <f ca="1">IF(ISERROR(_xlfn.FORMULATEXT(G40))=FALSE,_xlfn.FORMULATEXT(G40),"")</f>
        <v>{=AVERAGE(IF(B3:B17&gt;PERCENTILE.INC(B3:B17,0.9),C3:C17,""))}</v>
      </c>
      <c r="I40" s="65"/>
      <c r="J40" s="65"/>
      <c r="K40" s="65"/>
    </row>
    <row r="41" spans="5:11" x14ac:dyDescent="0.5">
      <c r="E41" s="63"/>
      <c r="F41" s="63"/>
      <c r="G41" s="67"/>
      <c r="H41" s="65"/>
      <c r="I41" s="65"/>
      <c r="J41" s="65"/>
      <c r="K41" s="65"/>
    </row>
    <row r="42" spans="5:11" x14ac:dyDescent="0.5">
      <c r="E42" s="63" t="s">
        <v>29</v>
      </c>
      <c r="F42" s="63"/>
      <c r="G42" s="68">
        <f t="array" ref="G42">AVERAGE(IF(B3:B17&gt;_xlfn.PERCENTILE.INC(B3:B17,0.9),(B3:B17-C3:C17)/B3:B17,""))</f>
        <v>0.11870748299319728</v>
      </c>
      <c r="H42" s="65" t="str">
        <f ca="1">IF(ISERROR(_xlfn.FORMULATEXT(G42))=FALSE,_xlfn.FORMULATEXT(G42),"")</f>
        <v>{=AVERAGE(IF(B3:B17&gt;PERCENTILE.INC(B3:B17,0.9),(B3:B17-C3:C17)/B3:B17,""))}</v>
      </c>
      <c r="I42" s="65"/>
      <c r="J42" s="65"/>
      <c r="K42" s="65"/>
    </row>
    <row r="43" spans="5:11" x14ac:dyDescent="0.5">
      <c r="E43" s="63"/>
      <c r="F43" s="63"/>
      <c r="G43" s="69"/>
      <c r="H43" s="65"/>
      <c r="I43" s="65"/>
      <c r="J43" s="65"/>
      <c r="K43" s="65"/>
    </row>
  </sheetData>
  <mergeCells count="9">
    <mergeCell ref="E20:F21"/>
    <mergeCell ref="G20:G21"/>
    <mergeCell ref="H20:K21"/>
    <mergeCell ref="E40:F41"/>
    <mergeCell ref="G40:G41"/>
    <mergeCell ref="H40:K41"/>
    <mergeCell ref="E42:F43"/>
    <mergeCell ref="G42:G43"/>
    <mergeCell ref="H42:K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Sheet1old2</vt:lpstr>
      <vt:lpstr>Sheet1old3</vt:lpstr>
      <vt:lpstr>Sheet2</vt:lpstr>
      <vt:lpstr>Sheet2old2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McClary</dc:creator>
  <cp:lastModifiedBy>Greg McClary</cp:lastModifiedBy>
  <dcterms:created xsi:type="dcterms:W3CDTF">2017-01-02T17:50:52Z</dcterms:created>
  <dcterms:modified xsi:type="dcterms:W3CDTF">2017-01-10T04:46:38Z</dcterms:modified>
</cp:coreProperties>
</file>